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220" yWindow="-15" windowWidth="11280" windowHeight="12195" firstSheet="1" activeTab="1"/>
  </bookViews>
  <sheets>
    <sheet name="parameter" sheetId="3" state="hidden" r:id="rId1"/>
    <sheet name="細り計算" sheetId="1" r:id="rId2"/>
  </sheets>
  <calcPr calcId="145621"/>
</workbook>
</file>

<file path=xl/calcChain.xml><?xml version="1.0" encoding="utf-8"?>
<calcChain xmlns="http://schemas.openxmlformats.org/spreadsheetml/2006/main">
  <c r="B12" i="3" l="1"/>
  <c r="B13" i="3" s="1"/>
  <c r="D7" i="1"/>
  <c r="D8" i="1"/>
  <c r="D9" i="1" s="1"/>
  <c r="D23" i="1"/>
  <c r="E23" i="1" s="1"/>
  <c r="D24" i="1"/>
  <c r="E24" i="1" s="1"/>
  <c r="D25" i="1"/>
  <c r="E25" i="1" s="1"/>
  <c r="D26" i="1"/>
  <c r="E26" i="1" s="1"/>
  <c r="D27" i="1"/>
  <c r="E27" i="1" s="1"/>
  <c r="D10" i="1" l="1"/>
  <c r="E9" i="1"/>
  <c r="E8" i="1"/>
  <c r="E10" i="1" l="1"/>
  <c r="D11" i="1"/>
  <c r="E11" i="1" l="1"/>
  <c r="D12" i="1"/>
  <c r="D13" i="1" l="1"/>
  <c r="E12" i="1"/>
  <c r="E13" i="1" l="1"/>
  <c r="D14" i="1"/>
  <c r="E14" i="1" l="1"/>
  <c r="D15" i="1"/>
  <c r="E15" i="1" l="1"/>
  <c r="D16" i="1"/>
  <c r="E16" i="1" l="1"/>
  <c r="D17" i="1"/>
  <c r="E17" i="1" l="1"/>
  <c r="D18" i="1"/>
  <c r="E18" i="1" l="1"/>
  <c r="D19" i="1"/>
  <c r="E19" i="1" l="1"/>
  <c r="D20" i="1"/>
  <c r="D21" i="1" l="1"/>
  <c r="E20" i="1"/>
  <c r="E21" i="1" l="1"/>
  <c r="D22" i="1"/>
  <c r="E22" i="1" s="1"/>
</calcChain>
</file>

<file path=xl/sharedStrings.xml><?xml version="1.0" encoding="utf-8"?>
<sst xmlns="http://schemas.openxmlformats.org/spreadsheetml/2006/main" count="44" uniqueCount="44">
  <si>
    <t>Coefficients:</t>
  </si>
  <si>
    <t>Estimate</t>
  </si>
  <si>
    <t>D09:rh3</t>
  </si>
  <si>
    <t>D09:rh2</t>
  </si>
  <si>
    <t>D09:rh</t>
  </si>
  <si>
    <t>D09:rh3:Ht</t>
  </si>
  <si>
    <t>D09:rh3:dbh</t>
  </si>
  <si>
    <t>D09:Ht:rh2</t>
  </si>
  <si>
    <t>D09:dbh:rh2</t>
  </si>
  <si>
    <t>D09:Ht:rh</t>
  </si>
  <si>
    <t>D09:dbh:rh</t>
  </si>
  <si>
    <t>D0.9</t>
  </si>
  <si>
    <t>D-b</t>
    <phoneticPr fontId="1"/>
  </si>
  <si>
    <t>地上高(m)</t>
    <rPh sb="0" eb="3">
      <t>チジョウコウ</t>
    </rPh>
    <phoneticPr fontId="1"/>
  </si>
  <si>
    <t>← 6～35の値を入力</t>
    <rPh sb="7" eb="8">
      <t>アタイ</t>
    </rPh>
    <rPh sb="9" eb="11">
      <t>ニュウリョク</t>
    </rPh>
    <phoneticPr fontId="1"/>
  </si>
  <si>
    <t>← 8～56の値を入力</t>
    <rPh sb="7" eb="8">
      <t>アタイ</t>
    </rPh>
    <rPh sb="9" eb="11">
      <t>ニュウリョク</t>
    </rPh>
    <phoneticPr fontId="1"/>
  </si>
  <si>
    <t>玉番</t>
    <rPh sb="0" eb="1">
      <t>タマ</t>
    </rPh>
    <rPh sb="1" eb="2">
      <t>バン</t>
    </rPh>
    <phoneticPr fontId="1"/>
  </si>
  <si>
    <t>追上げ</t>
    <rPh sb="0" eb="1">
      <t>オ</t>
    </rPh>
    <rPh sb="1" eb="2">
      <t>ア</t>
    </rPh>
    <phoneticPr fontId="1"/>
  </si>
  <si>
    <t>１番玉</t>
    <rPh sb="1" eb="2">
      <t>バン</t>
    </rPh>
    <rPh sb="2" eb="3">
      <t>タマ</t>
    </rPh>
    <phoneticPr fontId="1"/>
  </si>
  <si>
    <t>２　〃</t>
    <phoneticPr fontId="1"/>
  </si>
  <si>
    <t>３　〃</t>
    <phoneticPr fontId="1"/>
  </si>
  <si>
    <t>４　〃</t>
    <phoneticPr fontId="1"/>
  </si>
  <si>
    <t>５　〃</t>
    <phoneticPr fontId="1"/>
  </si>
  <si>
    <t>６　〃</t>
    <phoneticPr fontId="1"/>
  </si>
  <si>
    <t>７　〃</t>
    <phoneticPr fontId="1"/>
  </si>
  <si>
    <t>８　〃</t>
    <phoneticPr fontId="1"/>
  </si>
  <si>
    <t>９　〃</t>
    <phoneticPr fontId="1"/>
  </si>
  <si>
    <t>10　〃</t>
    <phoneticPr fontId="1"/>
  </si>
  <si>
    <t>11　〃</t>
    <phoneticPr fontId="1"/>
  </si>
  <si>
    <t>12　〃</t>
    <phoneticPr fontId="1"/>
  </si>
  <si>
    <t>13　〃</t>
    <phoneticPr fontId="1"/>
  </si>
  <si>
    <t>14　〃</t>
    <phoneticPr fontId="1"/>
  </si>
  <si>
    <t>15　〃</t>
    <phoneticPr fontId="1"/>
  </si>
  <si>
    <t>胸高直径 (cm)</t>
    <phoneticPr fontId="1"/>
  </si>
  <si>
    <t>樹高 (m)</t>
    <phoneticPr fontId="1"/>
  </si>
  <si>
    <t>16　〃</t>
    <phoneticPr fontId="1"/>
  </si>
  <si>
    <t>17　〃</t>
    <phoneticPr fontId="1"/>
  </si>
  <si>
    <t>18　〃</t>
    <phoneticPr fontId="1"/>
  </si>
  <si>
    <t>19　〃</t>
    <phoneticPr fontId="1"/>
  </si>
  <si>
    <t>20　〃</t>
    <phoneticPr fontId="1"/>
  </si>
  <si>
    <t>材長(m)</t>
    <rPh sb="0" eb="2">
      <t>ザイチョウ</t>
    </rPh>
    <phoneticPr fontId="1"/>
  </si>
  <si>
    <t>末口直径(cm)</t>
    <rPh sb="0" eb="1">
      <t>スエ</t>
    </rPh>
    <rPh sb="1" eb="2">
      <t>クチ</t>
    </rPh>
    <rPh sb="2" eb="4">
      <t>チョッケイ</t>
    </rPh>
    <phoneticPr fontId="1"/>
  </si>
  <si>
    <r>
      <t>　胸高直径(皮付き)，樹高を入力し，追い上げと玉番ごとの材長を入力すると，玉番ごとの末口の地上高と皮なし直径の推定値を計算します。
　途中に追い上げが入る場合は，追い上げの材長を入力してください。
　材長には，伸びも加えた値を入力してください。
　胸高直径と樹高の値は，入力セルの横に記載した範囲外でも予測は可能ですが，精度は保証されません。
 　</t>
    </r>
    <r>
      <rPr>
        <sz val="10"/>
        <color indexed="8"/>
        <rFont val="ＭＳ ゴシック"/>
        <family val="3"/>
        <charset val="128"/>
      </rPr>
      <t>(c) 2010-2015 地方独立行政法人
　　　　北海道立総合研究機構
　　　　森林研究本部林業試験場
　　　　無断転載・配布を禁ずる。</t>
    </r>
    <rPh sb="1" eb="3">
      <t>キョウコウ</t>
    </rPh>
    <rPh sb="3" eb="5">
      <t>チョッケイ</t>
    </rPh>
    <rPh sb="6" eb="8">
      <t>カワツ</t>
    </rPh>
    <rPh sb="11" eb="13">
      <t>ジュコウ</t>
    </rPh>
    <rPh sb="14" eb="16">
      <t>ニュウリョク</t>
    </rPh>
    <rPh sb="18" eb="19">
      <t>オ</t>
    </rPh>
    <rPh sb="20" eb="21">
      <t>ア</t>
    </rPh>
    <rPh sb="23" eb="25">
      <t>タマバン</t>
    </rPh>
    <rPh sb="28" eb="30">
      <t>ザイチョウ</t>
    </rPh>
    <rPh sb="31" eb="33">
      <t>ニュウリョク</t>
    </rPh>
    <rPh sb="37" eb="39">
      <t>タマバン</t>
    </rPh>
    <rPh sb="42" eb="43">
      <t>スエ</t>
    </rPh>
    <rPh sb="43" eb="44">
      <t>クチ</t>
    </rPh>
    <rPh sb="45" eb="48">
      <t>チジョウコウ</t>
    </rPh>
    <rPh sb="49" eb="50">
      <t>カワ</t>
    </rPh>
    <rPh sb="52" eb="54">
      <t>チョッケイ</t>
    </rPh>
    <rPh sb="55" eb="58">
      <t>スイテイチ</t>
    </rPh>
    <rPh sb="59" eb="61">
      <t>ケイサン</t>
    </rPh>
    <rPh sb="68" eb="70">
      <t>トチュウ</t>
    </rPh>
    <rPh sb="71" eb="72">
      <t>オ</t>
    </rPh>
    <rPh sb="73" eb="74">
      <t>ア</t>
    </rPh>
    <rPh sb="76" eb="77">
      <t>ハイ</t>
    </rPh>
    <rPh sb="78" eb="80">
      <t>バアイ</t>
    </rPh>
    <rPh sb="82" eb="83">
      <t>オ</t>
    </rPh>
    <rPh sb="84" eb="85">
      <t>ア</t>
    </rPh>
    <rPh sb="87" eb="89">
      <t>ザイチョウ</t>
    </rPh>
    <rPh sb="90" eb="92">
      <t>ニュウリョク</t>
    </rPh>
    <rPh sb="102" eb="104">
      <t>ザイチョウ</t>
    </rPh>
    <rPh sb="107" eb="108">
      <t>ノ</t>
    </rPh>
    <rPh sb="110" eb="111">
      <t>クワ</t>
    </rPh>
    <rPh sb="113" eb="114">
      <t>アタイ</t>
    </rPh>
    <rPh sb="115" eb="117">
      <t>ニュウリョク</t>
    </rPh>
    <rPh sb="127" eb="129">
      <t>キョウコウ</t>
    </rPh>
    <rPh sb="129" eb="131">
      <t>チョッケイ</t>
    </rPh>
    <rPh sb="132" eb="134">
      <t>ジュコウ</t>
    </rPh>
    <rPh sb="135" eb="136">
      <t>アタイ</t>
    </rPh>
    <rPh sb="138" eb="140">
      <t>ニュウリョク</t>
    </rPh>
    <rPh sb="143" eb="144">
      <t>ヨコ</t>
    </rPh>
    <rPh sb="145" eb="147">
      <t>キサイ</t>
    </rPh>
    <rPh sb="149" eb="152">
      <t>ハンイガイ</t>
    </rPh>
    <rPh sb="154" eb="156">
      <t>ヨソク</t>
    </rPh>
    <rPh sb="157" eb="159">
      <t>カノウ</t>
    </rPh>
    <rPh sb="163" eb="165">
      <t>セイド</t>
    </rPh>
    <rPh sb="166" eb="168">
      <t>ホショウ</t>
    </rPh>
    <rPh sb="192" eb="194">
      <t>チホウ</t>
    </rPh>
    <rPh sb="194" eb="196">
      <t>ドクリツ</t>
    </rPh>
    <rPh sb="196" eb="198">
      <t>ギョウセイ</t>
    </rPh>
    <rPh sb="198" eb="200">
      <t>ホウジン</t>
    </rPh>
    <rPh sb="205" eb="209">
      <t>ホッカイドウリツ</t>
    </rPh>
    <rPh sb="209" eb="211">
      <t>ソウゴウ</t>
    </rPh>
    <rPh sb="211" eb="213">
      <t>ケンキュウ</t>
    </rPh>
    <rPh sb="213" eb="215">
      <t>キコウ</t>
    </rPh>
    <rPh sb="220" eb="222">
      <t>シンリン</t>
    </rPh>
    <rPh sb="222" eb="224">
      <t>ケンキュウ</t>
    </rPh>
    <rPh sb="224" eb="226">
      <t>ホンブ</t>
    </rPh>
    <rPh sb="226" eb="228">
      <t>リンギョウ</t>
    </rPh>
    <rPh sb="228" eb="231">
      <t>シケンジョウ</t>
    </rPh>
    <rPh sb="237" eb="239">
      <t>ムダン</t>
    </rPh>
    <rPh sb="239" eb="241">
      <t>テンサイ</t>
    </rPh>
    <rPh sb="242" eb="244">
      <t>ハイフ</t>
    </rPh>
    <rPh sb="245" eb="246">
      <t>キン</t>
    </rPh>
    <phoneticPr fontId="1"/>
  </si>
  <si>
    <t>「北海道カラマツ細り表」自動計算シートVer.2.0</t>
    <rPh sb="1" eb="4">
      <t>ホッカイドウ</t>
    </rPh>
    <rPh sb="8" eb="9">
      <t>ホソ</t>
    </rPh>
    <rPh sb="10" eb="11">
      <t>ヒョウ</t>
    </rPh>
    <rPh sb="12" eb="14">
      <t>ジドウ</t>
    </rPh>
    <rPh sb="14" eb="16">
      <t>ケイサン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</si>
</sst>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#,##0.0;[Red]\-#,##0.0"/>
  </numFmts>
  <fonts count="5" x14ac:knownFonts="1"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1" fontId="0" fillId="0" borderId="0" xfId="0" applyNumberFormat="1" applyFont="1">
      <alignment vertical="center"/>
    </xf>
    <xf numFmtId="11" fontId="0" fillId="0" borderId="0" xfId="0" applyNumberFormat="1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76" fontId="0" fillId="0" borderId="0" xfId="0" applyNumberFormat="1" applyBorder="1">
      <alignment vertical="center"/>
    </xf>
    <xf numFmtId="0" fontId="2" fillId="2" borderId="0" xfId="0" applyFont="1" applyFill="1">
      <alignment vertical="center"/>
    </xf>
    <xf numFmtId="0" fontId="2" fillId="3" borderId="1" xfId="0" applyFont="1" applyFill="1" applyBorder="1">
      <alignment vertical="center"/>
    </xf>
    <xf numFmtId="0" fontId="2" fillId="3" borderId="2" xfId="0" applyFont="1" applyFill="1" applyBorder="1">
      <alignment vertical="center"/>
    </xf>
    <xf numFmtId="0" fontId="2" fillId="3" borderId="3" xfId="0" applyFont="1" applyFill="1" applyBorder="1">
      <alignment vertical="center"/>
    </xf>
    <xf numFmtId="0" fontId="2" fillId="2" borderId="4" xfId="0" applyFont="1" applyFill="1" applyBorder="1" applyProtection="1">
      <alignment vertical="center"/>
      <protection locked="0"/>
    </xf>
    <xf numFmtId="0" fontId="2" fillId="2" borderId="5" xfId="0" applyFont="1" applyFill="1" applyBorder="1" applyProtection="1">
      <alignment vertical="center"/>
      <protection locked="0"/>
    </xf>
    <xf numFmtId="0" fontId="2" fillId="2" borderId="3" xfId="0" applyFont="1" applyFill="1" applyBorder="1" applyProtection="1">
      <alignment vertical="center"/>
      <protection locked="0"/>
    </xf>
    <xf numFmtId="177" fontId="2" fillId="3" borderId="6" xfId="1" applyNumberFormat="1" applyFont="1" applyFill="1" applyBorder="1">
      <alignment vertical="center"/>
    </xf>
    <xf numFmtId="0" fontId="2" fillId="2" borderId="7" xfId="0" applyFont="1" applyFill="1" applyBorder="1" applyProtection="1">
      <alignment vertical="center"/>
      <protection locked="0"/>
    </xf>
    <xf numFmtId="0" fontId="2" fillId="3" borderId="7" xfId="0" applyFont="1" applyFill="1" applyBorder="1">
      <alignment vertical="center"/>
    </xf>
    <xf numFmtId="177" fontId="2" fillId="3" borderId="5" xfId="1" applyNumberFormat="1" applyFont="1" applyFill="1" applyBorder="1">
      <alignment vertical="center"/>
    </xf>
    <xf numFmtId="0" fontId="2" fillId="3" borderId="8" xfId="0" applyFont="1" applyFill="1" applyBorder="1">
      <alignment vertical="center"/>
    </xf>
    <xf numFmtId="0" fontId="2" fillId="2" borderId="9" xfId="0" applyFont="1" applyFill="1" applyBorder="1" applyProtection="1">
      <alignment vertical="center"/>
      <protection locked="0"/>
    </xf>
    <xf numFmtId="0" fontId="2" fillId="3" borderId="9" xfId="0" applyFont="1" applyFill="1" applyBorder="1">
      <alignment vertical="center"/>
    </xf>
    <xf numFmtId="177" fontId="2" fillId="3" borderId="10" xfId="1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0" fontId="2" fillId="3" borderId="13" xfId="1" applyNumberFormat="1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1">
    <dxf>
      <font>
        <b val="0"/>
        <condense val="0"/>
        <extend val="0"/>
        <sz val="11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/>
  </sheetViews>
  <sheetFormatPr defaultRowHeight="13.5" x14ac:dyDescent="0.15"/>
  <cols>
    <col min="1" max="1" width="13.625" customWidth="1"/>
    <col min="2" max="2" width="9.375" customWidth="1"/>
    <col min="3" max="3" width="5.75" customWidth="1"/>
    <col min="4" max="4" width="13" customWidth="1"/>
  </cols>
  <sheetData>
    <row r="1" spans="1:11" x14ac:dyDescent="0.15">
      <c r="A1" t="s">
        <v>0</v>
      </c>
      <c r="B1" t="s">
        <v>1</v>
      </c>
      <c r="I1" s="1"/>
      <c r="J1" s="1"/>
      <c r="K1" s="1"/>
    </row>
    <row r="2" spans="1:11" x14ac:dyDescent="0.15">
      <c r="A2" s="1" t="s">
        <v>2</v>
      </c>
      <c r="B2">
        <v>0.66575899999999999</v>
      </c>
      <c r="C2" s="2"/>
      <c r="D2" s="1"/>
      <c r="I2" s="1"/>
      <c r="J2" s="1"/>
      <c r="K2" s="1"/>
    </row>
    <row r="3" spans="1:11" x14ac:dyDescent="0.15">
      <c r="A3" s="1" t="s">
        <v>3</v>
      </c>
      <c r="B3">
        <v>-1.5388999999999999</v>
      </c>
      <c r="C3" s="2"/>
      <c r="D3" s="1"/>
      <c r="K3" s="1"/>
    </row>
    <row r="4" spans="1:11" x14ac:dyDescent="0.15">
      <c r="A4" s="1" t="s">
        <v>4</v>
      </c>
      <c r="B4">
        <v>1.9209259999999999</v>
      </c>
      <c r="C4" s="2"/>
      <c r="D4" s="1"/>
      <c r="K4" s="1"/>
    </row>
    <row r="5" spans="1:11" x14ac:dyDescent="0.15">
      <c r="A5" s="1" t="s">
        <v>5</v>
      </c>
      <c r="B5">
        <v>0</v>
      </c>
      <c r="C5" s="2"/>
      <c r="D5" s="1"/>
      <c r="I5" s="1"/>
      <c r="J5" s="1"/>
      <c r="K5" s="1"/>
    </row>
    <row r="6" spans="1:11" x14ac:dyDescent="0.15">
      <c r="A6" s="1" t="s">
        <v>6</v>
      </c>
      <c r="B6">
        <v>0</v>
      </c>
      <c r="C6" s="2"/>
      <c r="D6" s="1"/>
      <c r="I6" s="1"/>
      <c r="J6" s="1"/>
      <c r="K6" s="1"/>
    </row>
    <row r="7" spans="1:11" x14ac:dyDescent="0.15">
      <c r="A7" t="s">
        <v>7</v>
      </c>
      <c r="B7" s="1">
        <v>-1.7191999999999999E-2</v>
      </c>
      <c r="C7" s="2"/>
      <c r="E7" s="1"/>
    </row>
    <row r="8" spans="1:11" x14ac:dyDescent="0.15">
      <c r="A8" t="s">
        <v>8</v>
      </c>
      <c r="B8" s="1">
        <v>7.4780000000000003E-3</v>
      </c>
      <c r="C8" s="3"/>
      <c r="E8" s="1"/>
    </row>
    <row r="9" spans="1:11" x14ac:dyDescent="0.15">
      <c r="A9" t="s">
        <v>9</v>
      </c>
      <c r="B9" s="1">
        <v>1.5883999999999999E-2</v>
      </c>
      <c r="C9" s="3"/>
      <c r="E9" s="1"/>
    </row>
    <row r="10" spans="1:11" x14ac:dyDescent="0.15">
      <c r="A10" t="s">
        <v>10</v>
      </c>
      <c r="B10" s="1">
        <v>-6.3350000000000004E-3</v>
      </c>
      <c r="C10" s="3"/>
      <c r="E10" s="1"/>
    </row>
    <row r="11" spans="1:11" x14ac:dyDescent="0.15">
      <c r="B11" s="1"/>
      <c r="C11" s="2"/>
    </row>
    <row r="12" spans="1:11" x14ac:dyDescent="0.15">
      <c r="A12" s="1" t="s">
        <v>12</v>
      </c>
      <c r="B12" s="1">
        <f>細り計算!$D$3-(0.000431*細り計算!$D$3^3-0.03171*細り計算!$D$3^2+1.073582*細り計算!$D$3)/10</f>
        <v>18.776436</v>
      </c>
      <c r="C12" s="2"/>
    </row>
    <row r="13" spans="1:11" x14ac:dyDescent="0.15">
      <c r="A13" s="1" t="s">
        <v>11</v>
      </c>
      <c r="B13" s="1">
        <f>$B$12/((parameter!$B$2+parameter!$B$5*細り計算!D$4+parameter!$B$6*細り計算!$D$3)*((細り計算!D$4-1.3)/(細り計算!D$4))^3+(parameter!$B$3+parameter!$B$7*細り計算!D$4+parameter!$B$8*細り計算!$D$3)*((細り計算!D$4-1.3)/(細り計算!D$4))^2+(parameter!$B$4+parameter!$B$9*細り計算!D$4+parameter!$B$10*細り計算!$D$3)*((細り計算!D$4-1.3)/(細り計算!D$4)))</f>
        <v>18.650820869643091</v>
      </c>
      <c r="C13" s="2"/>
    </row>
    <row r="14" spans="1:11" x14ac:dyDescent="0.15">
      <c r="B14" s="1"/>
      <c r="C14" s="2"/>
    </row>
    <row r="15" spans="1:11" x14ac:dyDescent="0.15">
      <c r="B15" s="1"/>
      <c r="C15" s="2"/>
    </row>
    <row r="16" spans="1:11" x14ac:dyDescent="0.15">
      <c r="B16" s="1"/>
    </row>
    <row r="17" spans="2:4" x14ac:dyDescent="0.15">
      <c r="B17" s="1"/>
    </row>
    <row r="18" spans="2:4" x14ac:dyDescent="0.15">
      <c r="B18" s="1"/>
    </row>
    <row r="20" spans="2:4" x14ac:dyDescent="0.15">
      <c r="D20" s="4"/>
    </row>
  </sheetData>
  <phoneticPr fontId="1"/>
  <conditionalFormatting sqref="D20">
    <cfRule type="cellIs" dxfId="0" priority="2" stopIfTrue="1" operator="lessThan">
      <formula>0.1</formula>
    </cfRule>
  </conditionalFormatting>
  <pageMargins left="0.7" right="0.7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7"/>
  <sheetViews>
    <sheetView tabSelected="1" workbookViewId="0">
      <selection activeCell="D3" sqref="D3"/>
    </sheetView>
  </sheetViews>
  <sheetFormatPr defaultColWidth="4.25" defaultRowHeight="17.25" x14ac:dyDescent="0.15"/>
  <cols>
    <col min="1" max="1" width="2.25" style="5" customWidth="1"/>
    <col min="2" max="2" width="10" style="5" customWidth="1"/>
    <col min="3" max="3" width="9.375" style="5" customWidth="1"/>
    <col min="4" max="4" width="13" style="5" customWidth="1"/>
    <col min="5" max="5" width="17.5" style="5" customWidth="1"/>
    <col min="6" max="6" width="2.25" style="5" customWidth="1"/>
    <col min="7" max="7" width="33.75" style="5" customWidth="1"/>
    <col min="8" max="8" width="3.75" style="5" customWidth="1"/>
    <col min="9" max="9" width="4.25" style="5" customWidth="1"/>
    <col min="10" max="10" width="10.375" style="5" customWidth="1"/>
    <col min="11" max="16384" width="4.25" style="5"/>
  </cols>
  <sheetData>
    <row r="1" spans="2:7" x14ac:dyDescent="0.15">
      <c r="C1" s="5" t="s">
        <v>43</v>
      </c>
    </row>
    <row r="2" spans="2:7" ht="18" thickBot="1" x14ac:dyDescent="0.2"/>
    <row r="3" spans="2:7" x14ac:dyDescent="0.15">
      <c r="B3" s="23" t="s">
        <v>33</v>
      </c>
      <c r="C3" s="24"/>
      <c r="D3" s="9">
        <v>20</v>
      </c>
      <c r="E3" s="5" t="s">
        <v>15</v>
      </c>
    </row>
    <row r="4" spans="2:7" ht="18" thickBot="1" x14ac:dyDescent="0.2">
      <c r="B4" s="25" t="s">
        <v>34</v>
      </c>
      <c r="C4" s="26"/>
      <c r="D4" s="10">
        <v>22</v>
      </c>
      <c r="E4" s="5" t="s">
        <v>14</v>
      </c>
    </row>
    <row r="5" spans="2:7" ht="18" thickBot="1" x14ac:dyDescent="0.2"/>
    <row r="6" spans="2:7" ht="18" thickBot="1" x14ac:dyDescent="0.2">
      <c r="B6" s="20" t="s">
        <v>16</v>
      </c>
      <c r="C6" s="21" t="s">
        <v>40</v>
      </c>
      <c r="D6" s="21" t="s">
        <v>13</v>
      </c>
      <c r="E6" s="22" t="s">
        <v>41</v>
      </c>
      <c r="G6" s="27" t="s">
        <v>42</v>
      </c>
    </row>
    <row r="7" spans="2:7" ht="17.25" customHeight="1" x14ac:dyDescent="0.15">
      <c r="B7" s="16" t="s">
        <v>17</v>
      </c>
      <c r="C7" s="17">
        <v>0.3</v>
      </c>
      <c r="D7" s="18">
        <f>C7</f>
        <v>0.3</v>
      </c>
      <c r="E7" s="19"/>
      <c r="G7" s="27"/>
    </row>
    <row r="8" spans="2:7" ht="17.25" customHeight="1" x14ac:dyDescent="0.15">
      <c r="B8" s="6" t="s">
        <v>18</v>
      </c>
      <c r="C8" s="11">
        <v>3.7</v>
      </c>
      <c r="D8" s="8">
        <f>IF(C8&gt;0,IF(D7="","",IF(D7+C8&gt;=$D$4,"",D7+C8)),"")</f>
        <v>4</v>
      </c>
      <c r="E8" s="12">
        <f>IF(D8="","",parameter!B$13*((parameter!$B$2+parameter!$B$5*D$4+parameter!$B$6*$D$3)*((D$4-$D8)/(D$4))^3+(parameter!$B$3+parameter!$B$7*D$4+parameter!$B$8*$D$3)*((D$4-$D8)/(D$4))^2+(parameter!$B$4+parameter!$B$9*D$4+parameter!$B$10*$D$3)*((D$4-$D8)/(D$4))))</f>
        <v>17.444329576921369</v>
      </c>
      <c r="G8" s="27"/>
    </row>
    <row r="9" spans="2:7" x14ac:dyDescent="0.15">
      <c r="B9" s="6" t="s">
        <v>19</v>
      </c>
      <c r="C9" s="11">
        <v>3.7</v>
      </c>
      <c r="D9" s="8">
        <f t="shared" ref="D9:D27" si="0">IF(C9&gt;0,IF(D8="","",IF(D8+C9&gt;=$D$4,"",D8+C9)),"")</f>
        <v>7.7</v>
      </c>
      <c r="E9" s="12">
        <f>IF(D9="","",parameter!B$13*((parameter!$B$2+parameter!$B$5*D$4+parameter!$B$6*$D$3)*((D$4-$D9)/(D$4))^3+(parameter!$B$3+parameter!$B$7*D$4+parameter!$B$8*$D$3)*((D$4-$D9)/(D$4))^2+(parameter!$B$4+parameter!$B$9*D$4+parameter!$B$10*$D$3)*((D$4-$D9)/(D$4))))</f>
        <v>15.469482751676471</v>
      </c>
      <c r="G9" s="27"/>
    </row>
    <row r="10" spans="2:7" x14ac:dyDescent="0.15">
      <c r="B10" s="6" t="s">
        <v>20</v>
      </c>
      <c r="C10" s="11">
        <v>0.5</v>
      </c>
      <c r="D10" s="8">
        <f t="shared" si="0"/>
        <v>8.1999999999999993</v>
      </c>
      <c r="E10" s="12">
        <f>IF(D10="","",parameter!B$13*((parameter!$B$2+parameter!$B$5*D$4+parameter!$B$6*$D$3)*((D$4-$D10)/(D$4))^3+(parameter!$B$3+parameter!$B$7*D$4+parameter!$B$8*$D$3)*((D$4-$D10)/(D$4))^2+(parameter!$B$4+parameter!$B$9*D$4+parameter!$B$10*$D$3)*((D$4-$D10)/(D$4))))</f>
        <v>15.172468049120758</v>
      </c>
      <c r="G10" s="27"/>
    </row>
    <row r="11" spans="2:7" x14ac:dyDescent="0.15">
      <c r="B11" s="6" t="s">
        <v>21</v>
      </c>
      <c r="C11" s="11">
        <v>2</v>
      </c>
      <c r="D11" s="8">
        <f t="shared" si="0"/>
        <v>10.199999999999999</v>
      </c>
      <c r="E11" s="12">
        <f>IF(D11="","",parameter!B$13*((parameter!$B$2+parameter!$B$5*D$4+parameter!$B$6*$D$3)*((D$4-$D11)/(D$4))^3+(parameter!$B$3+parameter!$B$7*D$4+parameter!$B$8*$D$3)*((D$4-$D11)/(D$4))^2+(parameter!$B$4+parameter!$B$9*D$4+parameter!$B$10*$D$3)*((D$4-$D11)/(D$4))))</f>
        <v>13.876488948231614</v>
      </c>
      <c r="G11" s="27"/>
    </row>
    <row r="12" spans="2:7" x14ac:dyDescent="0.15">
      <c r="B12" s="6" t="s">
        <v>22</v>
      </c>
      <c r="C12" s="11">
        <v>3.7</v>
      </c>
      <c r="D12" s="8">
        <f t="shared" si="0"/>
        <v>13.899999999999999</v>
      </c>
      <c r="E12" s="12">
        <f>IF(D12="","",parameter!B$13*((parameter!$B$2+parameter!$B$5*D$4+parameter!$B$6*$D$3)*((D$4-$D12)/(D$4))^3+(parameter!$B$3+parameter!$B$7*D$4+parameter!$B$8*$D$3)*((D$4-$D12)/(D$4))^2+(parameter!$B$4+parameter!$B$9*D$4+parameter!$B$10*$D$3)*((D$4-$D12)/(D$4))))</f>
        <v>10.871239003789</v>
      </c>
      <c r="G12" s="27"/>
    </row>
    <row r="13" spans="2:7" x14ac:dyDescent="0.15">
      <c r="B13" s="6" t="s">
        <v>23</v>
      </c>
      <c r="C13" s="11">
        <v>2</v>
      </c>
      <c r="D13" s="8">
        <f t="shared" si="0"/>
        <v>15.899999999999999</v>
      </c>
      <c r="E13" s="12">
        <f>IF(D13="","",parameter!B$13*((parameter!$B$2+parameter!$B$5*D$4+parameter!$B$6*$D$3)*((D$4-$D13)/(D$4))^3+(parameter!$B$3+parameter!$B$7*D$4+parameter!$B$8*$D$3)*((D$4-$D13)/(D$4))^2+(parameter!$B$4+parameter!$B$9*D$4+parameter!$B$10*$D$3)*((D$4-$D13)/(D$4))))</f>
        <v>8.8159363576251888</v>
      </c>
      <c r="G13" s="27"/>
    </row>
    <row r="14" spans="2:7" x14ac:dyDescent="0.15">
      <c r="B14" s="6" t="s">
        <v>24</v>
      </c>
      <c r="C14" s="11">
        <v>2</v>
      </c>
      <c r="D14" s="8">
        <f t="shared" si="0"/>
        <v>17.899999999999999</v>
      </c>
      <c r="E14" s="12">
        <f>IF(D14="","",parameter!B$13*((parameter!$B$2+parameter!$B$5*D$4+parameter!$B$6*$D$3)*((D$4-$D14)/(D$4))^3+(parameter!$B$3+parameter!$B$7*D$4+parameter!$B$8*$D$3)*((D$4-$D14)/(D$4))^2+(parameter!$B$4+parameter!$B$9*D$4+parameter!$B$10*$D$3)*((D$4-$D14)/(D$4))))</f>
        <v>6.3864539887024749</v>
      </c>
      <c r="G14" s="27"/>
    </row>
    <row r="15" spans="2:7" x14ac:dyDescent="0.15">
      <c r="B15" s="6" t="s">
        <v>25</v>
      </c>
      <c r="C15" s="11">
        <v>2</v>
      </c>
      <c r="D15" s="8">
        <f t="shared" si="0"/>
        <v>19.899999999999999</v>
      </c>
      <c r="E15" s="12">
        <f>IF(D15="","",parameter!B$13*((parameter!$B$2+parameter!$B$5*D$4+parameter!$B$6*$D$3)*((D$4-$D15)/(D$4))^3+(parameter!$B$3+parameter!$B$7*D$4+parameter!$B$8*$D$3)*((D$4-$D15)/(D$4))^2+(parameter!$B$4+parameter!$B$9*D$4+parameter!$B$10*$D$3)*((D$4-$D15)/(D$4))))</f>
        <v>3.5268176587728344</v>
      </c>
      <c r="G15" s="27"/>
    </row>
    <row r="16" spans="2:7" x14ac:dyDescent="0.15">
      <c r="B16" s="6" t="s">
        <v>26</v>
      </c>
      <c r="C16" s="11"/>
      <c r="D16" s="8" t="str">
        <f t="shared" si="0"/>
        <v/>
      </c>
      <c r="E16" s="12" t="str">
        <f>IF(D16="","",parameter!B$13*((parameter!$B$2+parameter!$B$5*D$4+parameter!$B$6*$D$3)*((D$4-$D16)/(D$4))^3+(parameter!$B$3+parameter!$B$7*D$4+parameter!$B$8*$D$3)*((D$4-$D16)/(D$4))^2+(parameter!$B$4+parameter!$B$9*D$4+parameter!$B$10*$D$3)*((D$4-$D16)/(D$4))))</f>
        <v/>
      </c>
      <c r="G16" s="27"/>
    </row>
    <row r="17" spans="2:7" x14ac:dyDescent="0.15">
      <c r="B17" s="6" t="s">
        <v>27</v>
      </c>
      <c r="C17" s="11"/>
      <c r="D17" s="8" t="str">
        <f t="shared" si="0"/>
        <v/>
      </c>
      <c r="E17" s="12" t="str">
        <f>IF(D17="","",parameter!B$13*((parameter!$B$2+parameter!$B$5*D$4+parameter!$B$6*$D$3)*((D$4-$D17)/(D$4))^3+(parameter!$B$3+parameter!$B$7*D$4+parameter!$B$8*$D$3)*((D$4-$D17)/(D$4))^2+(parameter!$B$4+parameter!$B$9*D$4+parameter!$B$10*$D$3)*((D$4-$D17)/(D$4))))</f>
        <v/>
      </c>
      <c r="G17" s="27"/>
    </row>
    <row r="18" spans="2:7" x14ac:dyDescent="0.15">
      <c r="B18" s="6" t="s">
        <v>28</v>
      </c>
      <c r="C18" s="11"/>
      <c r="D18" s="8" t="str">
        <f t="shared" si="0"/>
        <v/>
      </c>
      <c r="E18" s="12" t="str">
        <f>IF(D18="","",parameter!B$13*((parameter!$B$2+parameter!$B$5*D$4+parameter!$B$6*$D$3)*((D$4-$D18)/(D$4))^3+(parameter!$B$3+parameter!$B$7*D$4+parameter!$B$8*$D$3)*((D$4-$D18)/(D$4))^2+(parameter!$B$4+parameter!$B$9*D$4+parameter!$B$10*$D$3)*((D$4-$D18)/(D$4))))</f>
        <v/>
      </c>
      <c r="G18" s="27"/>
    </row>
    <row r="19" spans="2:7" x14ac:dyDescent="0.15">
      <c r="B19" s="6" t="s">
        <v>29</v>
      </c>
      <c r="C19" s="11"/>
      <c r="D19" s="8" t="str">
        <f t="shared" si="0"/>
        <v/>
      </c>
      <c r="E19" s="12" t="str">
        <f>IF(D19="","",parameter!B$13*((parameter!$B$2+parameter!$B$5*D$4+parameter!$B$6*$D$3)*((D$4-$D19)/(D$4))^3+(parameter!$B$3+parameter!$B$7*D$4+parameter!$B$8*$D$3)*((D$4-$D19)/(D$4))^2+(parameter!$B$4+parameter!$B$9*D$4+parameter!$B$10*$D$3)*((D$4-$D19)/(D$4))))</f>
        <v/>
      </c>
      <c r="G19" s="27"/>
    </row>
    <row r="20" spans="2:7" x14ac:dyDescent="0.15">
      <c r="B20" s="6" t="s">
        <v>30</v>
      </c>
      <c r="C20" s="11"/>
      <c r="D20" s="8" t="str">
        <f t="shared" si="0"/>
        <v/>
      </c>
      <c r="E20" s="12" t="str">
        <f>IF(D20="","",parameter!B$13*((parameter!$B$2+parameter!$B$5*D$4+parameter!$B$6*$D$3)*((D$4-$D20)/(D$4))^3+(parameter!$B$3+parameter!$B$7*D$4+parameter!$B$8*$D$3)*((D$4-$D20)/(D$4))^2+(parameter!$B$4+parameter!$B$9*D$4+parameter!$B$10*$D$3)*((D$4-$D20)/(D$4))))</f>
        <v/>
      </c>
      <c r="G20" s="27"/>
    </row>
    <row r="21" spans="2:7" x14ac:dyDescent="0.15">
      <c r="B21" s="6" t="s">
        <v>31</v>
      </c>
      <c r="C21" s="11"/>
      <c r="D21" s="8" t="str">
        <f t="shared" si="0"/>
        <v/>
      </c>
      <c r="E21" s="12" t="str">
        <f>IF(D21="","",parameter!B$13*((parameter!$B$2+parameter!$B$5*D$4+parameter!$B$6*$D$3)*((D$4-$D21)/(D$4))^3+(parameter!$B$3+parameter!$B$7*D$4+parameter!$B$8*$D$3)*((D$4-$D21)/(D$4))^2+(parameter!$B$4+parameter!$B$9*D$4+parameter!$B$10*$D$3)*((D$4-$D21)/(D$4))))</f>
        <v/>
      </c>
      <c r="G21" s="27"/>
    </row>
    <row r="22" spans="2:7" x14ac:dyDescent="0.15">
      <c r="B22" s="6" t="s">
        <v>32</v>
      </c>
      <c r="C22" s="11"/>
      <c r="D22" s="8" t="str">
        <f t="shared" si="0"/>
        <v/>
      </c>
      <c r="E22" s="12" t="str">
        <f>IF(D22="","",parameter!B$13*((parameter!$B$2+parameter!$B$5*D$4+parameter!$B$6*$D$3)*((D$4-$D22)/(D$4))^3+(parameter!$B$3+parameter!$B$7*D$4+parameter!$B$8*$D$3)*((D$4-$D22)/(D$4))^2+(parameter!$B$4+parameter!$B$9*D$4+parameter!$B$10*$D$3)*((D$4-$D22)/(D$4))))</f>
        <v/>
      </c>
      <c r="G22" s="27"/>
    </row>
    <row r="23" spans="2:7" x14ac:dyDescent="0.15">
      <c r="B23" s="6" t="s">
        <v>35</v>
      </c>
      <c r="C23" s="11"/>
      <c r="D23" s="8" t="str">
        <f t="shared" si="0"/>
        <v/>
      </c>
      <c r="E23" s="12" t="str">
        <f>IF(D23="","",parameter!B$13*((parameter!$B$2+parameter!$B$5*D$4+parameter!$B$6*$D$3)*((D$4-$D23)/(D$4))^3+(parameter!$B$3+parameter!$B$7*D$4+parameter!$B$8*$D$3)*((D$4-$D23)/(D$4))^2+(parameter!$B$4+parameter!$B$9*D$4+parameter!$B$10*$D$3)*((D$4-$D23)/(D$4))))</f>
        <v/>
      </c>
      <c r="G23" s="27"/>
    </row>
    <row r="24" spans="2:7" x14ac:dyDescent="0.15">
      <c r="B24" s="6" t="s">
        <v>36</v>
      </c>
      <c r="C24" s="11"/>
      <c r="D24" s="8" t="str">
        <f t="shared" si="0"/>
        <v/>
      </c>
      <c r="E24" s="12" t="str">
        <f>IF(D24="","",parameter!B$13*((parameter!$B$2+parameter!$B$5*D$4+parameter!$B$6*$D$3)*((D$4-$D24)/(D$4))^3+(parameter!$B$3+parameter!$B$7*D$4+parameter!$B$8*$D$3)*((D$4-$D24)/(D$4))^2+(parameter!$B$4+parameter!$B$9*D$4+parameter!$B$10*$D$3)*((D$4-$D24)/(D$4))))</f>
        <v/>
      </c>
      <c r="G24" s="27"/>
    </row>
    <row r="25" spans="2:7" x14ac:dyDescent="0.15">
      <c r="B25" s="6" t="s">
        <v>37</v>
      </c>
      <c r="C25" s="11"/>
      <c r="D25" s="8" t="str">
        <f t="shared" si="0"/>
        <v/>
      </c>
      <c r="E25" s="12" t="str">
        <f>IF(D25="","",parameter!B$13*((parameter!$B$2+parameter!$B$5*D$4+parameter!$B$6*$D$3)*((D$4-$D25)/(D$4))^3+(parameter!$B$3+parameter!$B$7*D$4+parameter!$B$8*$D$3)*((D$4-$D25)/(D$4))^2+(parameter!$B$4+parameter!$B$9*D$4+parameter!$B$10*$D$3)*((D$4-$D25)/(D$4))))</f>
        <v/>
      </c>
      <c r="G25" s="27"/>
    </row>
    <row r="26" spans="2:7" x14ac:dyDescent="0.15">
      <c r="B26" s="6" t="s">
        <v>38</v>
      </c>
      <c r="C26" s="11"/>
      <c r="D26" s="8" t="str">
        <f t="shared" si="0"/>
        <v/>
      </c>
      <c r="E26" s="12" t="str">
        <f>IF(D26="","",parameter!B$13*((parameter!$B$2+parameter!$B$5*D$4+parameter!$B$6*$D$3)*((D$4-$D26)/(D$4))^3+(parameter!$B$3+parameter!$B$7*D$4+parameter!$B$8*$D$3)*((D$4-$D26)/(D$4))^2+(parameter!$B$4+parameter!$B$9*D$4+parameter!$B$10*$D$3)*((D$4-$D26)/(D$4))))</f>
        <v/>
      </c>
      <c r="G26" s="27"/>
    </row>
    <row r="27" spans="2:7" ht="18" thickBot="1" x14ac:dyDescent="0.2">
      <c r="B27" s="7" t="s">
        <v>39</v>
      </c>
      <c r="C27" s="13"/>
      <c r="D27" s="14" t="str">
        <f t="shared" si="0"/>
        <v/>
      </c>
      <c r="E27" s="15" t="str">
        <f>IF(D27="","",parameter!B$13*((parameter!$B$2+parameter!$B$5*D$4+parameter!$B$6*$D$3)*((D$4-$D27)/(D$4))^3+(parameter!$B$3+parameter!$B$7*D$4+parameter!$B$8*$D$3)*((D$4-$D27)/(D$4))^2+(parameter!$B$4+parameter!$B$9*D$4+parameter!$B$10*$D$3)*((D$4-$D27)/(D$4))))</f>
        <v/>
      </c>
      <c r="G27" s="27"/>
    </row>
  </sheetData>
  <sheetProtection password="C73F" sheet="1" objects="1" scenarios="1" formatCells="0" formatColumns="0" formatRows="0"/>
  <mergeCells count="3">
    <mergeCell ref="B3:C3"/>
    <mergeCell ref="B4:C4"/>
    <mergeCell ref="G6:G27"/>
  </mergeCells>
  <phoneticPr fontId="1"/>
  <pageMargins left="0.7" right="0.49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parameter</vt:lpstr>
      <vt:lpstr>細り計算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YAMADA, Kenji</dc:creator>
  <cp:lastModifiedBy>YAMADA, Kenji</cp:lastModifiedBy>
  <cp:lastPrinted>2015-04-17T00:33:09Z</cp:lastPrinted>
  <dcterms:created xsi:type="dcterms:W3CDTF">2010-05-10T04:37:46Z</dcterms:created>
  <dcterms:modified xsi:type="dcterms:W3CDTF">2015-04-17T04:49:27Z</dcterms:modified>
</cp:coreProperties>
</file>